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<sst xmlns="http://schemas.openxmlformats.org/spreadsheetml/2006/main" count="18" uniqueCount="18">
  <si>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ПК</t>
  </si>
  <si>
    <t>ПЗ</t>
  </si>
  <si>
    <t>Поповнення рахунку</t>
  </si>
  <si>
    <t>закупка сировини</t>
  </si>
  <si>
    <t>виготовлення і відвантаження готової продукції</t>
  </si>
  <si>
    <t>Реєстрація податкової накладної, поповнення рахунку ПДВ</t>
  </si>
  <si>
    <t>Здача декларації</t>
  </si>
  <si>
    <t>Отримання коштів від реалізації</t>
  </si>
  <si>
    <t>Зняття податкових забов'язань зі спецрахунку</t>
  </si>
  <si>
    <t>Рух коштів</t>
  </si>
  <si>
    <t>за умови питомої ваги затрат з ПДВ 10% (відток оборотних коштів 15,0%)</t>
  </si>
  <si>
    <t>за умови питомої ваги затрат з ПДВ 25% (відток оборотних коштів 12,5%)</t>
  </si>
  <si>
    <t>за умови питомої ваги затрат з ПДВ 50% (відток оборотних коштів 8,33%)</t>
  </si>
  <si>
    <t>за умови питомої ваги затрат з ПДВ 75% (відток оборотних коштів 4,17%)</t>
  </si>
  <si>
    <t>за умови питомої ваги затрат з ПДВ 90% (відток оборотних коштів 1,67%)</t>
  </si>
  <si>
    <t>Відстрочення, днів</t>
  </si>
  <si>
    <t>відток</t>
  </si>
  <si>
    <t>питома вага затрат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</si>
</sst>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.75"/>
      <color indexed="8"/>
      <name val="Arial Cyr"/>
      <family val="0"/>
    </font>
    <font>
      <sz val="8.9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 wrapText="1"/>
    </xf>
    <xf numFmtId="9" fontId="0" fillId="0" borderId="0" xfId="55" applyFont="1" applyAlignment="1">
      <alignment/>
    </xf>
    <xf numFmtId="10" fontId="0" fillId="0" borderId="0" xfId="55" applyNumberFormat="1" applyFont="1" applyAlignment="1">
      <alignment/>
    </xf>
    <xf numFmtId="0" fontId="0" fillId="0" borderId="0" xfId="0" applyAlignment="1">
      <alignment horizontal="left" wrapText="1"/>
    </xf>
    <xf numFmtId="9" fontId="0" fillId="0" borderId="0" xfId="55" applyFont="1" applyAlignment="1">
      <alignment wrapText="1"/>
    </xf>
    <xf numFmtId="9" fontId="0" fillId="0" borderId="0" xfId="55" applyFont="1" applyAlignment="1">
      <alignment wrapText="1"/>
    </xf>
    <xf numFmtId="0" fontId="0" fillId="33" borderId="0" xfId="0" applyFill="1" applyAlignment="1">
      <alignment/>
    </xf>
    <xf numFmtId="9" fontId="0" fillId="34" borderId="0" xfId="55" applyFont="1" applyFill="1" applyAlignment="1">
      <alignment/>
    </xf>
    <xf numFmtId="0" fontId="0" fillId="34" borderId="0" xfId="0" applyFill="1" applyAlignment="1">
      <alignment/>
    </xf>
    <xf numFmtId="10" fontId="0" fillId="33" borderId="0" xfId="55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Додаткові витрати підприємства на поповнення оборотних коштів для сплати ПДВ при відстроченні платежу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09775"/>
          <c:w val="0.8835"/>
          <c:h val="0.5412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Лист2!$B$3</c:f>
              <c:strCache>
                <c:ptCount val="1"/>
                <c:pt idx="0">
                  <c:v>за умови питомої ваги затрат з ПДВ 10% (відток оборотних коштів 15,0%)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Лист2!$A$4:$A$28</c:f>
              <c:numCache/>
            </c:numRef>
          </c:cat>
          <c:val>
            <c:numRef>
              <c:f>Лист2!$B$4:$B$28</c:f>
              <c:numCache/>
            </c:numRef>
          </c:val>
          <c:smooth val="0"/>
        </c:ser>
        <c:ser>
          <c:idx val="1"/>
          <c:order val="1"/>
          <c:tx>
            <c:strRef>
              <c:f>Лист2!$C$3</c:f>
              <c:strCache>
                <c:ptCount val="1"/>
                <c:pt idx="0">
                  <c:v>за умови питомої ваги затрат з ПДВ 25% (відток оборотних коштів 12,5%)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Лист2!$A$4:$A$28</c:f>
              <c:numCache/>
            </c:numRef>
          </c:cat>
          <c:val>
            <c:numRef>
              <c:f>Лист2!$C$4:$C$28</c:f>
              <c:numCache/>
            </c:numRef>
          </c:val>
          <c:smooth val="0"/>
        </c:ser>
        <c:ser>
          <c:idx val="2"/>
          <c:order val="2"/>
          <c:tx>
            <c:strRef>
              <c:f>Лист2!$D$3</c:f>
              <c:strCache>
                <c:ptCount val="1"/>
                <c:pt idx="0">
                  <c:v>за умови питомої ваги затрат з ПДВ 50% (відток оборотних коштів 8,33%)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Лист2!$A$4:$A$28</c:f>
              <c:numCache/>
            </c:numRef>
          </c:cat>
          <c:val>
            <c:numRef>
              <c:f>Лист2!$D$4:$D$28</c:f>
              <c:numCache/>
            </c:numRef>
          </c:val>
          <c:smooth val="0"/>
        </c:ser>
        <c:ser>
          <c:idx val="3"/>
          <c:order val="3"/>
          <c:tx>
            <c:strRef>
              <c:f>Лист2!$E$3</c:f>
              <c:strCache>
                <c:ptCount val="1"/>
                <c:pt idx="0">
                  <c:v>за умови питомої ваги затрат з ПДВ 75% (відток оборотних коштів 4,17%)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Лист2!$A$4:$A$28</c:f>
              <c:numCache/>
            </c:numRef>
          </c:cat>
          <c:val>
            <c:numRef>
              <c:f>Лист2!$E$4:$E$28</c:f>
              <c:numCache/>
            </c:numRef>
          </c:val>
          <c:smooth val="0"/>
        </c:ser>
        <c:ser>
          <c:idx val="4"/>
          <c:order val="4"/>
          <c:tx>
            <c:strRef>
              <c:f>Лист2!$F$3</c:f>
              <c:strCache>
                <c:ptCount val="1"/>
                <c:pt idx="0">
                  <c:v>за умови питомої ваги затрат з ПДВ 90% (відток оборотних коштів 1,67%)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Лист2!$A$4:$A$28</c:f>
              <c:numCache/>
            </c:numRef>
          </c:cat>
          <c:val>
            <c:numRef>
              <c:f>Лист2!$F$4:$F$28</c:f>
              <c:numCache/>
            </c:numRef>
          </c:val>
          <c:smooth val="0"/>
        </c:ser>
        <c:marker val="1"/>
        <c:axId val="43959742"/>
        <c:axId val="60093359"/>
      </c:lineChart>
      <c:catAx>
        <c:axId val="4395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Термін відстрочення платежу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93359"/>
        <c:crosses val="autoZero"/>
        <c:auto val="1"/>
        <c:lblOffset val="100"/>
        <c:tickLblSkip val="1"/>
        <c:noMultiLvlLbl val="0"/>
      </c:catAx>
      <c:valAx>
        <c:axId val="6009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Додаткові витрати підприємства на поповнення оборотних коштів</a:t>
                </a:r>
              </a:p>
            </c:rich>
          </c:tx>
          <c:layout>
            <c:manualLayout>
              <c:xMode val="factor"/>
              <c:yMode val="factor"/>
              <c:x val="-0.0165"/>
              <c:y val="-0.1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59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575"/>
          <c:y val="0.726"/>
          <c:w val="0.73625"/>
          <c:h val="0.2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104775</xdr:rowOff>
    </xdr:from>
    <xdr:to>
      <xdr:col>16</xdr:col>
      <xdr:colOff>438150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105525" y="1543050"/>
        <a:ext cx="70770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D2" sqref="D2"/>
    </sheetView>
  </sheetViews>
  <sheetFormatPr defaultColWidth="9.00390625" defaultRowHeight="12.75"/>
  <cols>
    <col min="2" max="2" width="10.125" style="0" bestFit="1" customWidth="1"/>
    <col min="3" max="3" width="35.00390625" style="1" customWidth="1"/>
    <col min="7" max="7" width="11.375" style="0" customWidth="1"/>
    <col min="10" max="10" width="11.25390625" style="0" bestFit="1" customWidth="1"/>
  </cols>
  <sheetData>
    <row r="1" spans="1:8" ht="25.5">
      <c r="A1" s="2"/>
      <c r="B1" s="2"/>
      <c r="C1" s="2"/>
      <c r="D1" s="4">
        <v>0.1</v>
      </c>
      <c r="E1" s="2" t="s">
        <v>0</v>
      </c>
      <c r="F1" s="2" t="s">
        <v>1</v>
      </c>
      <c r="G1" s="2" t="s">
        <v>2</v>
      </c>
      <c r="H1" s="2" t="s">
        <v>9</v>
      </c>
    </row>
    <row r="2" spans="2:8" ht="12.75">
      <c r="B2" s="3">
        <v>42736</v>
      </c>
      <c r="C2" s="1" t="s">
        <v>3</v>
      </c>
      <c r="D2">
        <f>D4*D1</f>
        <v>200</v>
      </c>
      <c r="E2">
        <f>D2*0.2</f>
        <v>40</v>
      </c>
      <c r="H2">
        <f>-D2-E2</f>
        <v>-240</v>
      </c>
    </row>
    <row r="3" spans="2:3" ht="25.5">
      <c r="B3" s="3">
        <v>42751</v>
      </c>
      <c r="C3" s="1" t="s">
        <v>4</v>
      </c>
    </row>
    <row r="4" spans="2:8" ht="25.5">
      <c r="B4" s="3">
        <v>42781</v>
      </c>
      <c r="C4" s="1" t="s">
        <v>5</v>
      </c>
      <c r="D4">
        <f>D7/6*5</f>
        <v>2000</v>
      </c>
      <c r="F4">
        <f>D7/6</f>
        <v>400</v>
      </c>
      <c r="G4">
        <v>200</v>
      </c>
      <c r="H4">
        <f>-(F4-E2)</f>
        <v>-360</v>
      </c>
    </row>
    <row r="5" spans="2:10" ht="12.75">
      <c r="B5" s="3">
        <v>42786</v>
      </c>
      <c r="C5" s="1" t="s">
        <v>6</v>
      </c>
      <c r="J5">
        <v>180</v>
      </c>
    </row>
    <row r="6" spans="2:10" ht="25.5">
      <c r="B6" s="3">
        <v>42794</v>
      </c>
      <c r="C6" s="1" t="s">
        <v>8</v>
      </c>
      <c r="G6">
        <v>-200</v>
      </c>
      <c r="J6" s="5">
        <v>0.4</v>
      </c>
    </row>
    <row r="7" spans="2:10" ht="12.75">
      <c r="B7" s="3">
        <f>B3+J5</f>
        <v>42931</v>
      </c>
      <c r="C7" s="1" t="s">
        <v>7</v>
      </c>
      <c r="D7">
        <v>2400</v>
      </c>
      <c r="H7">
        <v>2400</v>
      </c>
      <c r="J7" s="6">
        <f>H4/D7</f>
        <v>-0.15</v>
      </c>
    </row>
    <row r="8" ht="12.75">
      <c r="J8" s="6">
        <f>J7*(J6/365*(B7-B4))</f>
        <v>-0.024657534246575345</v>
      </c>
    </row>
    <row r="10" spans="2:10" ht="12.75" customHeight="1">
      <c r="B10" s="7" t="str">
        <f>"Додатковий відтік оборотних коштів при "&amp;ROUND(D1*100,2)&amp;"% затратах з ПДВ складає "&amp;ROUND(J7*100,2)&amp;"% від суми реалізації"</f>
        <v>Додатковий відтік оборотних коштів при 10% затратах з ПДВ складає -15% від суми реалізації</v>
      </c>
      <c r="C10" s="7"/>
      <c r="D10" s="7"/>
      <c r="E10" s="7"/>
      <c r="F10" s="7"/>
      <c r="G10" s="7"/>
      <c r="H10" s="7"/>
      <c r="I10" s="7"/>
      <c r="J10" s="7"/>
    </row>
    <row r="11" spans="2:10" ht="28.5" customHeight="1">
      <c r="B11" s="7" t="str">
        <f>"Додаткові витрати на банківське обслуговування  при відстрочці платежу на "&amp;J5&amp;" днів при "&amp;ROUND(J6*100,2)&amp;"% річній ставці  "&amp;ROUND(J8*100,2)&amp;"% від обсягу реалізації"</f>
        <v>Додаткові витрати на банківське обслуговування  при відстрочці платежу на 180 днів при 40% річній ставці  -2,47% від обсягу реалізації</v>
      </c>
      <c r="C11" s="7"/>
      <c r="D11" s="7"/>
      <c r="E11" s="7"/>
      <c r="F11" s="7"/>
      <c r="G11" s="7"/>
      <c r="H11" s="7"/>
      <c r="I11" s="7"/>
      <c r="J11" s="7"/>
    </row>
  </sheetData>
  <sheetProtection/>
  <mergeCells count="2">
    <mergeCell ref="B10:J10"/>
    <mergeCell ref="B11:J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9.25390625" style="0" customWidth="1"/>
    <col min="2" max="2" width="14.875" style="0" customWidth="1"/>
    <col min="3" max="3" width="14.625" style="0" customWidth="1"/>
    <col min="4" max="4" width="12.25390625" style="0" customWidth="1"/>
    <col min="5" max="5" width="13.25390625" style="0" customWidth="1"/>
    <col min="6" max="6" width="13.00390625" style="0" customWidth="1"/>
  </cols>
  <sheetData>
    <row r="1" spans="2:9" ht="12.75">
      <c r="B1" s="11">
        <v>0.1</v>
      </c>
      <c r="C1" s="11">
        <v>0.25</v>
      </c>
      <c r="D1" s="11">
        <v>0.5</v>
      </c>
      <c r="E1" s="11">
        <v>0.75</v>
      </c>
      <c r="F1" s="11">
        <v>0.9</v>
      </c>
      <c r="G1" s="12"/>
      <c r="H1" s="12" t="s">
        <v>17</v>
      </c>
      <c r="I1" s="12"/>
    </row>
    <row r="2" spans="2:9" ht="12.75">
      <c r="B2" s="13">
        <f>1/6*(1-B$1)</f>
        <v>0.15</v>
      </c>
      <c r="C2" s="13">
        <f>1/6*(1-C$1)</f>
        <v>0.125</v>
      </c>
      <c r="D2" s="13">
        <f>1/6*(1-D$1)</f>
        <v>0.08333333333333333</v>
      </c>
      <c r="E2" s="13">
        <f>1/6*(1-E$1)</f>
        <v>0.041666666666666664</v>
      </c>
      <c r="F2" s="13">
        <f>1/6*(1-F$1)</f>
        <v>0.016666666666666663</v>
      </c>
      <c r="G2" s="10"/>
      <c r="H2" s="10" t="s">
        <v>16</v>
      </c>
      <c r="I2" s="10"/>
    </row>
    <row r="3" spans="1:6" s="1" customFormat="1" ht="87.75" customHeight="1">
      <c r="A3" s="1" t="s">
        <v>15</v>
      </c>
      <c r="B3" s="8" t="s">
        <v>10</v>
      </c>
      <c r="C3" s="8" t="s">
        <v>11</v>
      </c>
      <c r="D3" s="9" t="s">
        <v>12</v>
      </c>
      <c r="E3" s="8" t="s">
        <v>13</v>
      </c>
      <c r="F3" s="8" t="s">
        <v>14</v>
      </c>
    </row>
    <row r="4" spans="1:6" ht="12.75">
      <c r="A4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ht="12.75">
      <c r="A5">
        <v>15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2.75">
      <c r="A6">
        <v>30</v>
      </c>
      <c r="B6" s="6">
        <f aca="true" t="shared" si="0" ref="B6:F28">B$2*40%*(($A6-15)/365)</f>
        <v>0.002465753424657534</v>
      </c>
      <c r="C6" s="6">
        <f t="shared" si="0"/>
        <v>0.002054794520547945</v>
      </c>
      <c r="D6" s="6">
        <f t="shared" si="0"/>
        <v>0.0013698630136986301</v>
      </c>
      <c r="E6" s="6">
        <f t="shared" si="0"/>
        <v>0.0006849315068493151</v>
      </c>
      <c r="F6" s="6">
        <f t="shared" si="0"/>
        <v>0.00027397260273972595</v>
      </c>
    </row>
    <row r="7" spans="1:6" ht="12.75">
      <c r="A7">
        <v>45</v>
      </c>
      <c r="B7" s="6">
        <f t="shared" si="0"/>
        <v>0.004931506849315068</v>
      </c>
      <c r="C7" s="6">
        <f t="shared" si="0"/>
        <v>0.00410958904109589</v>
      </c>
      <c r="D7" s="6">
        <f t="shared" si="0"/>
        <v>0.0027397260273972603</v>
      </c>
      <c r="E7" s="6">
        <f t="shared" si="0"/>
        <v>0.0013698630136986301</v>
      </c>
      <c r="F7" s="6">
        <f t="shared" si="0"/>
        <v>0.0005479452054794519</v>
      </c>
    </row>
    <row r="8" spans="1:6" ht="12.75">
      <c r="A8">
        <v>60</v>
      </c>
      <c r="B8" s="6">
        <f t="shared" si="0"/>
        <v>0.007397260273972602</v>
      </c>
      <c r="C8" s="6">
        <f t="shared" si="0"/>
        <v>0.0061643835616438354</v>
      </c>
      <c r="D8" s="6">
        <f t="shared" si="0"/>
        <v>0.00410958904109589</v>
      </c>
      <c r="E8" s="6">
        <f t="shared" si="0"/>
        <v>0.002054794520547945</v>
      </c>
      <c r="F8" s="6">
        <f t="shared" si="0"/>
        <v>0.0008219178082191779</v>
      </c>
    </row>
    <row r="9" spans="1:6" ht="12.75">
      <c r="A9">
        <v>75</v>
      </c>
      <c r="B9" s="6">
        <f t="shared" si="0"/>
        <v>0.009863013698630137</v>
      </c>
      <c r="C9" s="6">
        <f t="shared" si="0"/>
        <v>0.00821917808219178</v>
      </c>
      <c r="D9" s="6">
        <f t="shared" si="0"/>
        <v>0.005479452054794521</v>
      </c>
      <c r="E9" s="6">
        <f t="shared" si="0"/>
        <v>0.0027397260273972603</v>
      </c>
      <c r="F9" s="6">
        <f t="shared" si="0"/>
        <v>0.0010958904109589038</v>
      </c>
    </row>
    <row r="10" spans="1:6" ht="12.75">
      <c r="A10">
        <v>90</v>
      </c>
      <c r="B10" s="6">
        <f t="shared" si="0"/>
        <v>0.012328767123287671</v>
      </c>
      <c r="C10" s="6">
        <f t="shared" si="0"/>
        <v>0.010273972602739725</v>
      </c>
      <c r="D10" s="6">
        <f t="shared" si="0"/>
        <v>0.00684931506849315</v>
      </c>
      <c r="E10" s="6">
        <f t="shared" si="0"/>
        <v>0.003424657534246575</v>
      </c>
      <c r="F10" s="6">
        <f t="shared" si="0"/>
        <v>0.0013698630136986297</v>
      </c>
    </row>
    <row r="11" spans="1:6" ht="12.75">
      <c r="A11">
        <v>105</v>
      </c>
      <c r="B11" s="6">
        <f t="shared" si="0"/>
        <v>0.014794520547945203</v>
      </c>
      <c r="C11" s="6">
        <f t="shared" si="0"/>
        <v>0.012328767123287671</v>
      </c>
      <c r="D11" s="6">
        <f t="shared" si="0"/>
        <v>0.00821917808219178</v>
      </c>
      <c r="E11" s="6">
        <f t="shared" si="0"/>
        <v>0.00410958904109589</v>
      </c>
      <c r="F11" s="6">
        <f t="shared" si="0"/>
        <v>0.0016438356164383558</v>
      </c>
    </row>
    <row r="12" spans="1:6" ht="12.75">
      <c r="A12">
        <v>120</v>
      </c>
      <c r="B12" s="6">
        <f t="shared" si="0"/>
        <v>0.017260273972602738</v>
      </c>
      <c r="C12" s="6">
        <f t="shared" si="0"/>
        <v>0.014383561643835616</v>
      </c>
      <c r="D12" s="6">
        <f t="shared" si="0"/>
        <v>0.00958904109589041</v>
      </c>
      <c r="E12" s="6">
        <f t="shared" si="0"/>
        <v>0.004794520547945205</v>
      </c>
      <c r="F12" s="6">
        <f t="shared" si="0"/>
        <v>0.0019178082191780817</v>
      </c>
    </row>
    <row r="13" spans="1:6" ht="12.75">
      <c r="A13">
        <v>135</v>
      </c>
      <c r="B13" s="6">
        <f t="shared" si="0"/>
        <v>0.019726027397260273</v>
      </c>
      <c r="C13" s="6">
        <f t="shared" si="0"/>
        <v>0.01643835616438356</v>
      </c>
      <c r="D13" s="6">
        <f t="shared" si="0"/>
        <v>0.010958904109589041</v>
      </c>
      <c r="E13" s="6">
        <f t="shared" si="0"/>
        <v>0.005479452054794521</v>
      </c>
      <c r="F13" s="6">
        <f t="shared" si="0"/>
        <v>0.0021917808219178076</v>
      </c>
    </row>
    <row r="14" spans="1:6" ht="12.75">
      <c r="A14">
        <v>150</v>
      </c>
      <c r="B14" s="6">
        <f t="shared" si="0"/>
        <v>0.022191780821917806</v>
      </c>
      <c r="C14" s="6">
        <f t="shared" si="0"/>
        <v>0.018493150684931507</v>
      </c>
      <c r="D14" s="6">
        <f t="shared" si="0"/>
        <v>0.012328767123287671</v>
      </c>
      <c r="E14" s="6">
        <f t="shared" si="0"/>
        <v>0.0061643835616438354</v>
      </c>
      <c r="F14" s="6">
        <f t="shared" si="0"/>
        <v>0.0024657534246575337</v>
      </c>
    </row>
    <row r="15" spans="1:6" ht="12.75">
      <c r="A15">
        <v>165</v>
      </c>
      <c r="B15" s="6">
        <f t="shared" si="0"/>
        <v>0.024657534246575342</v>
      </c>
      <c r="C15" s="6">
        <f t="shared" si="0"/>
        <v>0.02054794520547945</v>
      </c>
      <c r="D15" s="6">
        <f t="shared" si="0"/>
        <v>0.0136986301369863</v>
      </c>
      <c r="E15" s="6">
        <f t="shared" si="0"/>
        <v>0.00684931506849315</v>
      </c>
      <c r="F15" s="6">
        <f t="shared" si="0"/>
        <v>0.0027397260273972594</v>
      </c>
    </row>
    <row r="16" spans="1:6" ht="12.75">
      <c r="A16">
        <v>180</v>
      </c>
      <c r="B16" s="6">
        <f t="shared" si="0"/>
        <v>0.027123287671232874</v>
      </c>
      <c r="C16" s="6">
        <f t="shared" si="0"/>
        <v>0.022602739726027398</v>
      </c>
      <c r="D16" s="6">
        <f t="shared" si="0"/>
        <v>0.01506849315068493</v>
      </c>
      <c r="E16" s="6">
        <f t="shared" si="0"/>
        <v>0.007534246575342465</v>
      </c>
      <c r="F16" s="6">
        <f t="shared" si="0"/>
        <v>0.0030136986301369855</v>
      </c>
    </row>
    <row r="17" spans="1:6" ht="12.75">
      <c r="A17">
        <v>195</v>
      </c>
      <c r="B17" s="6">
        <f t="shared" si="0"/>
        <v>0.029589041095890407</v>
      </c>
      <c r="C17" s="6">
        <f t="shared" si="0"/>
        <v>0.024657534246575342</v>
      </c>
      <c r="D17" s="6">
        <f t="shared" si="0"/>
        <v>0.01643835616438356</v>
      </c>
      <c r="E17" s="6">
        <f t="shared" si="0"/>
        <v>0.00821917808219178</v>
      </c>
      <c r="F17" s="6">
        <f t="shared" si="0"/>
        <v>0.0032876712328767117</v>
      </c>
    </row>
    <row r="18" spans="1:6" ht="12.75">
      <c r="A18">
        <v>210</v>
      </c>
      <c r="B18" s="6">
        <f t="shared" si="0"/>
        <v>0.03205479452054794</v>
      </c>
      <c r="C18" s="6">
        <f t="shared" si="0"/>
        <v>0.02671232876712329</v>
      </c>
      <c r="D18" s="6">
        <f t="shared" si="0"/>
        <v>0.01780821917808219</v>
      </c>
      <c r="E18" s="6">
        <f t="shared" si="0"/>
        <v>0.008904109589041096</v>
      </c>
      <c r="F18" s="6">
        <f t="shared" si="0"/>
        <v>0.0035616438356164378</v>
      </c>
    </row>
    <row r="19" spans="1:6" ht="12.75">
      <c r="A19">
        <v>225</v>
      </c>
      <c r="B19" s="6">
        <f t="shared" si="0"/>
        <v>0.034520547945205475</v>
      </c>
      <c r="C19" s="6">
        <f t="shared" si="0"/>
        <v>0.028767123287671233</v>
      </c>
      <c r="D19" s="6">
        <f t="shared" si="0"/>
        <v>0.01917808219178082</v>
      </c>
      <c r="E19" s="6">
        <f t="shared" si="0"/>
        <v>0.00958904109589041</v>
      </c>
      <c r="F19" s="6">
        <f t="shared" si="0"/>
        <v>0.0038356164383561635</v>
      </c>
    </row>
    <row r="20" spans="1:6" ht="12.75">
      <c r="A20">
        <v>240</v>
      </c>
      <c r="B20" s="6">
        <f t="shared" si="0"/>
        <v>0.036986301369863014</v>
      </c>
      <c r="C20" s="6">
        <f t="shared" si="0"/>
        <v>0.03082191780821918</v>
      </c>
      <c r="D20" s="6">
        <f t="shared" si="0"/>
        <v>0.02054794520547945</v>
      </c>
      <c r="E20" s="6">
        <f t="shared" si="0"/>
        <v>0.010273972602739725</v>
      </c>
      <c r="F20" s="6">
        <f t="shared" si="0"/>
        <v>0.00410958904109589</v>
      </c>
    </row>
    <row r="21" spans="1:6" ht="12.75">
      <c r="A21">
        <v>255</v>
      </c>
      <c r="B21" s="6">
        <f t="shared" si="0"/>
        <v>0.03945205479452055</v>
      </c>
      <c r="C21" s="6">
        <f t="shared" si="0"/>
        <v>0.03287671232876712</v>
      </c>
      <c r="D21" s="6">
        <f t="shared" si="0"/>
        <v>0.021917808219178082</v>
      </c>
      <c r="E21" s="6">
        <f t="shared" si="0"/>
        <v>0.010958904109589041</v>
      </c>
      <c r="F21" s="6">
        <f t="shared" si="0"/>
        <v>0.004383561643835615</v>
      </c>
    </row>
    <row r="22" spans="1:6" ht="12.75">
      <c r="A22">
        <v>270</v>
      </c>
      <c r="B22" s="6">
        <f t="shared" si="0"/>
        <v>0.04191780821917808</v>
      </c>
      <c r="C22" s="6">
        <f t="shared" si="0"/>
        <v>0.03493150684931507</v>
      </c>
      <c r="D22" s="6">
        <f t="shared" si="0"/>
        <v>0.023287671232876714</v>
      </c>
      <c r="E22" s="6">
        <f t="shared" si="0"/>
        <v>0.011643835616438357</v>
      </c>
      <c r="F22" s="6">
        <f t="shared" si="0"/>
        <v>0.004657534246575341</v>
      </c>
    </row>
    <row r="23" spans="1:6" ht="12.75">
      <c r="A23">
        <v>285</v>
      </c>
      <c r="B23" s="6">
        <f t="shared" si="0"/>
        <v>0.04438356164383561</v>
      </c>
      <c r="C23" s="6">
        <f t="shared" si="0"/>
        <v>0.036986301369863014</v>
      </c>
      <c r="D23" s="6">
        <f t="shared" si="0"/>
        <v>0.024657534246575342</v>
      </c>
      <c r="E23" s="6">
        <f t="shared" si="0"/>
        <v>0.012328767123287671</v>
      </c>
      <c r="F23" s="6">
        <f t="shared" si="0"/>
        <v>0.0049315068493150675</v>
      </c>
    </row>
    <row r="24" spans="1:6" ht="12.75">
      <c r="A24">
        <v>300</v>
      </c>
      <c r="B24" s="6">
        <f t="shared" si="0"/>
        <v>0.04684931506849315</v>
      </c>
      <c r="C24" s="6">
        <f t="shared" si="0"/>
        <v>0.039041095890410965</v>
      </c>
      <c r="D24" s="6">
        <f t="shared" si="0"/>
        <v>0.026027397260273973</v>
      </c>
      <c r="E24" s="6">
        <f t="shared" si="0"/>
        <v>0.013013698630136987</v>
      </c>
      <c r="F24" s="6">
        <f t="shared" si="0"/>
        <v>0.005205479452054794</v>
      </c>
    </row>
    <row r="25" spans="1:6" ht="12.75">
      <c r="A25">
        <v>315</v>
      </c>
      <c r="B25" s="6">
        <f t="shared" si="0"/>
        <v>0.049315068493150684</v>
      </c>
      <c r="C25" s="6">
        <f t="shared" si="0"/>
        <v>0.0410958904109589</v>
      </c>
      <c r="D25" s="6">
        <f t="shared" si="0"/>
        <v>0.0273972602739726</v>
      </c>
      <c r="E25" s="6">
        <f t="shared" si="0"/>
        <v>0.0136986301369863</v>
      </c>
      <c r="F25" s="6">
        <f t="shared" si="0"/>
        <v>0.005479452054794519</v>
      </c>
    </row>
    <row r="26" spans="1:6" ht="12.75">
      <c r="A26">
        <v>330</v>
      </c>
      <c r="B26" s="6">
        <f t="shared" si="0"/>
        <v>0.051780821917808216</v>
      </c>
      <c r="C26" s="6">
        <f t="shared" si="0"/>
        <v>0.04315068493150685</v>
      </c>
      <c r="D26" s="6">
        <f t="shared" si="0"/>
        <v>0.028767123287671233</v>
      </c>
      <c r="E26" s="6">
        <f t="shared" si="0"/>
        <v>0.014383561643835616</v>
      </c>
      <c r="F26" s="6">
        <f t="shared" si="0"/>
        <v>0.005753424657534246</v>
      </c>
    </row>
    <row r="27" spans="1:6" ht="12.75">
      <c r="A27">
        <v>345</v>
      </c>
      <c r="B27" s="6">
        <f t="shared" si="0"/>
        <v>0.05424657534246575</v>
      </c>
      <c r="C27" s="6">
        <f t="shared" si="0"/>
        <v>0.045205479452054796</v>
      </c>
      <c r="D27" s="6">
        <f t="shared" si="0"/>
        <v>0.03013698630136986</v>
      </c>
      <c r="E27" s="6">
        <f t="shared" si="0"/>
        <v>0.01506849315068493</v>
      </c>
      <c r="F27" s="6">
        <f t="shared" si="0"/>
        <v>0.006027397260273971</v>
      </c>
    </row>
    <row r="28" spans="1:6" ht="12.75">
      <c r="A28">
        <v>360</v>
      </c>
      <c r="B28" s="6">
        <f t="shared" si="0"/>
        <v>0.05671232876712329</v>
      </c>
      <c r="C28" s="6">
        <f t="shared" si="0"/>
        <v>0.04726027397260274</v>
      </c>
      <c r="D28" s="6">
        <f t="shared" si="0"/>
        <v>0.031506849315068496</v>
      </c>
      <c r="E28" s="6">
        <f t="shared" si="0"/>
        <v>0.015753424657534248</v>
      </c>
      <c r="F28" s="6">
        <f t="shared" si="0"/>
        <v>0.006301369863013697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knteu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Несходовський</dc:creator>
  <cp:keywords/>
  <dc:description/>
  <cp:lastModifiedBy>Gesha</cp:lastModifiedBy>
  <dcterms:created xsi:type="dcterms:W3CDTF">2017-01-05T13:42:54Z</dcterms:created>
  <dcterms:modified xsi:type="dcterms:W3CDTF">2017-02-22T07:35:16Z</dcterms:modified>
  <cp:category/>
  <cp:version/>
  <cp:contentType/>
  <cp:contentStatus/>
</cp:coreProperties>
</file>